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5195" windowHeight="1170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B50" i="1"/>
  <c r="B47" s="1"/>
  <c r="D47" s="1"/>
  <c r="D40"/>
  <c r="C23"/>
  <c r="D23" s="1"/>
  <c r="C22"/>
  <c r="B9"/>
  <c r="D9" s="1"/>
  <c r="C47"/>
  <c r="B14"/>
  <c r="B42" s="1"/>
  <c r="C28"/>
  <c r="C42" s="1"/>
  <c r="C45" s="1"/>
  <c r="C41"/>
  <c r="B41"/>
  <c r="D29"/>
  <c r="D26"/>
  <c r="D22"/>
  <c r="D21"/>
  <c r="D20"/>
  <c r="C29"/>
  <c r="C26"/>
  <c r="D15"/>
  <c r="D12"/>
  <c r="D8"/>
  <c r="D7"/>
  <c r="D6"/>
  <c r="C24"/>
  <c r="D24" s="1"/>
  <c r="D41" l="1"/>
  <c r="C27"/>
  <c r="D27" s="1"/>
  <c r="D28"/>
  <c r="C25"/>
  <c r="D42"/>
  <c r="B45"/>
  <c r="D14"/>
  <c r="B10"/>
  <c r="D25" l="1"/>
  <c r="C30"/>
  <c r="C31"/>
  <c r="B13"/>
  <c r="D13" s="1"/>
  <c r="D10"/>
  <c r="B11"/>
  <c r="D45"/>
  <c r="D30" l="1"/>
  <c r="C54"/>
  <c r="C53" s="1"/>
  <c r="D31"/>
  <c r="C34" s="1"/>
  <c r="C35" s="1"/>
  <c r="C36" s="1"/>
  <c r="C46"/>
  <c r="C48" s="1"/>
  <c r="B16"/>
  <c r="D11"/>
  <c r="B17"/>
  <c r="B54" l="1"/>
  <c r="D16"/>
  <c r="B46"/>
  <c r="D17"/>
  <c r="B34" s="1"/>
  <c r="D46" l="1"/>
  <c r="D48" s="1"/>
  <c r="B48"/>
  <c r="D54"/>
  <c r="B53"/>
  <c r="D53" s="1"/>
  <c r="D34"/>
  <c r="D57" s="1"/>
  <c r="D58" s="1"/>
  <c r="B35"/>
  <c r="B36" l="1"/>
  <c r="D36" s="1"/>
  <c r="D35"/>
</calcChain>
</file>

<file path=xl/sharedStrings.xml><?xml version="1.0" encoding="utf-8"?>
<sst xmlns="http://schemas.openxmlformats.org/spreadsheetml/2006/main" count="73" uniqueCount="55">
  <si>
    <t>Berechnungsbeispiel nach Angaben des Kunden:</t>
  </si>
  <si>
    <t>Total</t>
  </si>
  <si>
    <t>Kilowatt-Stunden (KWh) pro Tag</t>
  </si>
  <si>
    <t>Kilowatt-Stunden (KWh) pro Jahr</t>
  </si>
  <si>
    <t>Stromkosten pro Tag</t>
  </si>
  <si>
    <t>Brenndauer pro Jahr in Tagen</t>
  </si>
  <si>
    <t>CO2-Ausstoß in kg pro Jahr (~0,6 kg/KWh)</t>
  </si>
  <si>
    <t>Stromkosten im Jahr</t>
  </si>
  <si>
    <t>LED</t>
  </si>
  <si>
    <t>Einsparung</t>
  </si>
  <si>
    <t>Wie hoch ist Ihr aktueller KWh Preis</t>
  </si>
  <si>
    <t>im 1. Jahr</t>
  </si>
  <si>
    <t>im 2. Jahr*</t>
  </si>
  <si>
    <t>im 3. Jahr*</t>
  </si>
  <si>
    <t>Wirtschaftliche Betrachtung</t>
  </si>
  <si>
    <t>Ersparnis</t>
  </si>
  <si>
    <t>Gesamtkosten</t>
  </si>
  <si>
    <t>blaue Felder bitte ausfüllen</t>
  </si>
  <si>
    <t>Anschaffungskosten in Bezug Lebensdauer LED</t>
  </si>
  <si>
    <t>usw.</t>
  </si>
  <si>
    <r>
      <t xml:space="preserve">*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jährliche Stromkostensteigerung von ~ 6% einberechnet</t>
    </r>
  </si>
  <si>
    <t>Wechselintervall-Faktor</t>
  </si>
  <si>
    <t xml:space="preserve">    mal Wechselintervall-Faktor (Erstmontage von Halogen und LED berücksichtigt)</t>
  </si>
  <si>
    <t>Umwelt - Einsparung CO2 und radioaktivem Abfall</t>
  </si>
  <si>
    <t>Lebensdauer (in Stunden), jeweils ca.-Angaben</t>
  </si>
  <si>
    <t>Wartungskosten** in Bezug Lebensdauer LED</t>
  </si>
  <si>
    <t>Wartungskosten pro Wechselintervall</t>
  </si>
  <si>
    <t>Wirtschaftlicher Vergleich herkömmliche Leuchtmittel zu LED</t>
  </si>
  <si>
    <t>Stromkosten herkömmlicher Leuchtmittel</t>
  </si>
  <si>
    <t>Wieviel Leuchtmittel haben Sie in Betrieb</t>
  </si>
  <si>
    <t>Wie hoch ist die Wattleistung eines Leuchtmittels</t>
  </si>
  <si>
    <t>Wieviel Stunden am Tag leuchten Ihre Leuchtmittel</t>
  </si>
  <si>
    <t>Anschaffungskosten der herkömmlichen Leuchtmittel</t>
  </si>
  <si>
    <t>Stromkosten LED-Leuchtmittel</t>
  </si>
  <si>
    <t>Wieviel LED-Leuchtmittel haben Sie in Betrieb</t>
  </si>
  <si>
    <t>Wie hoch ist die Wattleistung einer LED-Leuchte</t>
  </si>
  <si>
    <t>Wieviel Stunden am Tag leuchten Ihre LED-Leuchten</t>
  </si>
  <si>
    <t>Anschaffungskosten der LED-Leuchtmittel</t>
  </si>
  <si>
    <t>herk. Leuchtm.</t>
  </si>
  <si>
    <t>Artikel-Nr.:</t>
  </si>
  <si>
    <t>Alle Angaben ohne Gewähr</t>
  </si>
  <si>
    <r>
      <t>**</t>
    </r>
    <r>
      <rPr>
        <sz val="8"/>
        <rFont val="Arial"/>
        <family val="2"/>
      </rPr>
      <t xml:space="preserve"> Wechselintervalle von herk. Leuchtm., Betriebsk. wie Lagerhaltung, Arbeitszeit,</t>
    </r>
  </si>
  <si>
    <t>Amortisation</t>
  </si>
  <si>
    <t>Amortisation in Monaten</t>
  </si>
  <si>
    <t>Amortisation in Jahren</t>
  </si>
  <si>
    <t>Kilowatt-Stunden (KWh) pro Stunde</t>
  </si>
  <si>
    <t xml:space="preserve">CO2-Ausstoß pro Jahr (in kg) </t>
  </si>
  <si>
    <t>Gesamtstromkosten* in Bezug Lebensdauer LED</t>
  </si>
  <si>
    <t xml:space="preserve">Vergleich Lebensdauer und Anschaffungskosten </t>
  </si>
  <si>
    <t xml:space="preserve">Vergleich Stromkosten </t>
  </si>
  <si>
    <t>Anschaffungskosten in Bezug Lebensdauer LED (inkl. Erstkauf)</t>
  </si>
  <si>
    <t>Delta</t>
  </si>
  <si>
    <t>Lebensdauer in Bezug Brennstunden pro Jahr (in Jahre)</t>
  </si>
  <si>
    <t xml:space="preserve">CO2-Ausstoß in Bezug Lebensdauer LED (in kg) </t>
  </si>
  <si>
    <r>
      <rPr>
        <b/>
        <sz val="10"/>
        <rFont val="Calibri"/>
        <family val="2"/>
      </rPr>
      <t>©</t>
    </r>
    <r>
      <rPr>
        <b/>
        <sz val="10"/>
        <rFont val="Arial"/>
        <family val="2"/>
      </rPr>
      <t>Helecta GmbH 2015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</si>
</sst>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_ ;\-#,##0.00\ "/>
  </numFmts>
  <fonts count="1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9" fillId="0" borderId="0" xfId="0" applyFont="1"/>
    <xf numFmtId="0" fontId="0" fillId="0" borderId="0" xfId="0" applyFill="1"/>
    <xf numFmtId="0" fontId="6" fillId="0" borderId="0" xfId="0" applyFont="1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5" fillId="6" borderId="2" xfId="0" applyFont="1" applyFill="1" applyBorder="1" applyProtection="1">
      <protection locked="0"/>
    </xf>
    <xf numFmtId="0" fontId="5" fillId="6" borderId="3" xfId="0" applyFont="1" applyFill="1" applyBorder="1" applyProtection="1">
      <protection locked="0"/>
    </xf>
    <xf numFmtId="0" fontId="5" fillId="6" borderId="4" xfId="0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44" fontId="0" fillId="2" borderId="1" xfId="1" applyFont="1" applyFill="1" applyBorder="1" applyAlignment="1" applyProtection="1">
      <alignment horizontal="right"/>
      <protection locked="0"/>
    </xf>
    <xf numFmtId="0" fontId="5" fillId="3" borderId="3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right"/>
      <protection locked="0"/>
    </xf>
    <xf numFmtId="44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44" fontId="6" fillId="2" borderId="1" xfId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3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hidden="1"/>
    </xf>
    <xf numFmtId="44" fontId="0" fillId="0" borderId="1" xfId="0" applyNumberFormat="1" applyBorder="1" applyAlignment="1" applyProtection="1">
      <alignment horizontal="right"/>
      <protection hidden="1"/>
    </xf>
    <xf numFmtId="1" fontId="0" fillId="0" borderId="1" xfId="0" applyNumberFormat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right"/>
      <protection hidden="1"/>
    </xf>
    <xf numFmtId="44" fontId="5" fillId="0" borderId="1" xfId="0" applyNumberFormat="1" applyFont="1" applyBorder="1" applyAlignment="1" applyProtection="1">
      <alignment horizontal="right"/>
      <protection hidden="1"/>
    </xf>
    <xf numFmtId="0" fontId="0" fillId="0" borderId="1" xfId="0" applyFill="1" applyBorder="1" applyAlignment="1" applyProtection="1">
      <alignment horizontal="right"/>
      <protection hidden="1"/>
    </xf>
    <xf numFmtId="44" fontId="0" fillId="0" borderId="1" xfId="0" applyNumberFormat="1" applyFill="1" applyBorder="1" applyAlignment="1" applyProtection="1">
      <alignment horizontal="right"/>
      <protection hidden="1"/>
    </xf>
    <xf numFmtId="44" fontId="0" fillId="0" borderId="2" xfId="0" applyNumberFormat="1" applyBorder="1" applyAlignment="1" applyProtection="1">
      <alignment horizontal="right"/>
      <protection hidden="1"/>
    </xf>
    <xf numFmtId="44" fontId="5" fillId="4" borderId="6" xfId="0" applyNumberFormat="1" applyFont="1" applyFill="1" applyBorder="1" applyAlignment="1" applyProtection="1">
      <alignment horizontal="right"/>
      <protection hidden="1"/>
    </xf>
    <xf numFmtId="44" fontId="5" fillId="4" borderId="7" xfId="0" applyNumberFormat="1" applyFont="1" applyFill="1" applyBorder="1" applyAlignment="1" applyProtection="1">
      <alignment horizontal="right"/>
      <protection hidden="1"/>
    </xf>
    <xf numFmtId="0" fontId="0" fillId="9" borderId="1" xfId="0" applyFill="1" applyBorder="1" applyAlignment="1" applyProtection="1">
      <alignment horizontal="right"/>
      <protection hidden="1"/>
    </xf>
    <xf numFmtId="2" fontId="0" fillId="0" borderId="1" xfId="0" applyNumberFormat="1" applyBorder="1" applyAlignment="1" applyProtection="1">
      <alignment horizontal="right"/>
      <protection hidden="1"/>
    </xf>
    <xf numFmtId="44" fontId="0" fillId="4" borderId="6" xfId="0" applyNumberFormat="1" applyFill="1" applyBorder="1" applyAlignment="1" applyProtection="1">
      <alignment horizontal="right"/>
      <protection hidden="1"/>
    </xf>
    <xf numFmtId="44" fontId="0" fillId="0" borderId="1" xfId="1" applyFont="1" applyFill="1" applyBorder="1" applyAlignment="1" applyProtection="1">
      <alignment horizontal="right"/>
      <protection hidden="1"/>
    </xf>
    <xf numFmtId="44" fontId="5" fillId="0" borderId="2" xfId="0" applyNumberFormat="1" applyFont="1" applyBorder="1" applyAlignment="1" applyProtection="1">
      <alignment horizontal="right"/>
      <protection hidden="1"/>
    </xf>
    <xf numFmtId="0" fontId="0" fillId="5" borderId="1" xfId="0" applyFill="1" applyBorder="1" applyProtection="1">
      <protection hidden="1"/>
    </xf>
    <xf numFmtId="1" fontId="0" fillId="8" borderId="9" xfId="0" applyNumberFormat="1" applyFill="1" applyBorder="1" applyProtection="1">
      <protection hidden="1"/>
    </xf>
    <xf numFmtId="1" fontId="5" fillId="8" borderId="10" xfId="0" applyNumberFormat="1" applyFont="1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0" fillId="8" borderId="12" xfId="0" applyFill="1" applyBorder="1" applyProtection="1">
      <protection hidden="1"/>
    </xf>
    <xf numFmtId="0" fontId="5" fillId="8" borderId="7" xfId="0" applyFont="1" applyFill="1" applyBorder="1" applyProtection="1">
      <protection hidden="1"/>
    </xf>
    <xf numFmtId="164" fontId="5" fillId="7" borderId="5" xfId="1" applyNumberFormat="1" applyFont="1" applyFill="1" applyBorder="1" applyProtection="1">
      <protection hidden="1"/>
    </xf>
    <xf numFmtId="164" fontId="5" fillId="7" borderId="7" xfId="1" applyNumberFormat="1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locked="0"/>
    </xf>
    <xf numFmtId="0" fontId="5" fillId="0" borderId="0" xfId="0" applyFont="1" applyProtection="1"/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</xdr:rowOff>
    </xdr:from>
    <xdr:to>
      <xdr:col>0</xdr:col>
      <xdr:colOff>381001</xdr:colOff>
      <xdr:row>1</xdr:row>
      <xdr:rowOff>133351</xdr:rowOff>
    </xdr:to>
    <xdr:pic>
      <xdr:nvPicPr>
        <xdr:cNvPr id="2" name="Grafik 1" descr="Logo 600x600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1"/>
          <a:ext cx="36195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showWhiteSpace="0" view="pageLayout" topLeftCell="A10" zoomScaleNormal="100" workbookViewId="0">
      <selection activeCell="B6" sqref="B6"/>
    </sheetView>
  </sheetViews>
  <sheetFormatPr baseColWidth="10" defaultColWidth="9.140625" defaultRowHeight="12.75"/>
  <cols>
    <col min="1" max="1" width="56" customWidth="1"/>
    <col min="2" max="2" width="13.85546875" customWidth="1"/>
    <col min="3" max="3" width="14" customWidth="1"/>
    <col min="4" max="4" width="13.28515625" customWidth="1"/>
  </cols>
  <sheetData>
    <row r="1" spans="1:10" s="2" customFormat="1" ht="18">
      <c r="B1" s="5"/>
      <c r="C1" s="5"/>
      <c r="D1" s="68" t="s">
        <v>27</v>
      </c>
    </row>
    <row r="2" spans="1:10">
      <c r="A2" s="6"/>
      <c r="B2" s="6"/>
      <c r="C2" s="6"/>
      <c r="D2" s="6"/>
    </row>
    <row r="3" spans="1:10" s="1" customFormat="1" ht="15.75">
      <c r="A3" s="7" t="s">
        <v>0</v>
      </c>
      <c r="B3" s="8"/>
      <c r="C3" s="9"/>
      <c r="D3" s="10"/>
    </row>
    <row r="4" spans="1:10">
      <c r="A4" s="11" t="s">
        <v>39</v>
      </c>
      <c r="B4" s="12"/>
      <c r="C4" s="12"/>
      <c r="D4" s="13"/>
    </row>
    <row r="5" spans="1:10">
      <c r="A5" s="14" t="s">
        <v>28</v>
      </c>
      <c r="B5" s="15" t="s">
        <v>38</v>
      </c>
      <c r="C5" s="16"/>
      <c r="D5" s="15" t="s">
        <v>1</v>
      </c>
    </row>
    <row r="6" spans="1:10">
      <c r="A6" s="17" t="s">
        <v>29</v>
      </c>
      <c r="B6" s="18"/>
      <c r="C6" s="17"/>
      <c r="D6" s="45">
        <f t="shared" ref="D6:D17" si="0">B6</f>
        <v>0</v>
      </c>
      <c r="G6" s="4"/>
      <c r="J6" s="4"/>
    </row>
    <row r="7" spans="1:10">
      <c r="A7" s="17" t="s">
        <v>30</v>
      </c>
      <c r="B7" s="18"/>
      <c r="C7" s="17"/>
      <c r="D7" s="45">
        <f t="shared" si="0"/>
        <v>0</v>
      </c>
      <c r="J7" s="4"/>
    </row>
    <row r="8" spans="1:10">
      <c r="A8" s="17" t="s">
        <v>31</v>
      </c>
      <c r="B8" s="18"/>
      <c r="C8" s="17"/>
      <c r="D8" s="45">
        <f t="shared" si="0"/>
        <v>0</v>
      </c>
      <c r="J8" s="4"/>
    </row>
    <row r="9" spans="1:10">
      <c r="A9" s="17" t="s">
        <v>45</v>
      </c>
      <c r="B9" s="45">
        <f>B6*B7/1000</f>
        <v>0</v>
      </c>
      <c r="C9" s="17"/>
      <c r="D9" s="45">
        <f t="shared" si="0"/>
        <v>0</v>
      </c>
      <c r="J9" s="4"/>
    </row>
    <row r="10" spans="1:10">
      <c r="A10" s="17" t="s">
        <v>2</v>
      </c>
      <c r="B10" s="45">
        <f>B9*B8</f>
        <v>0</v>
      </c>
      <c r="C10" s="17"/>
      <c r="D10" s="45">
        <f t="shared" si="0"/>
        <v>0</v>
      </c>
      <c r="J10" s="4"/>
    </row>
    <row r="11" spans="1:10">
      <c r="A11" s="17" t="s">
        <v>3</v>
      </c>
      <c r="B11" s="45">
        <f>B10*B15</f>
        <v>0</v>
      </c>
      <c r="C11" s="17"/>
      <c r="D11" s="48">
        <f t="shared" si="0"/>
        <v>0</v>
      </c>
      <c r="J11" s="4"/>
    </row>
    <row r="12" spans="1:10">
      <c r="A12" s="17" t="s">
        <v>10</v>
      </c>
      <c r="B12" s="20"/>
      <c r="C12" s="17"/>
      <c r="D12" s="46">
        <f t="shared" si="0"/>
        <v>0</v>
      </c>
      <c r="J12" s="4"/>
    </row>
    <row r="13" spans="1:10">
      <c r="A13" s="17" t="s">
        <v>4</v>
      </c>
      <c r="B13" s="46">
        <f>B10*B12</f>
        <v>0</v>
      </c>
      <c r="C13" s="17"/>
      <c r="D13" s="46">
        <f t="shared" si="0"/>
        <v>0</v>
      </c>
      <c r="J13" s="4"/>
    </row>
    <row r="14" spans="1:10">
      <c r="A14" s="17" t="s">
        <v>32</v>
      </c>
      <c r="B14" s="46">
        <f>B6*C14</f>
        <v>0</v>
      </c>
      <c r="C14" s="20"/>
      <c r="D14" s="46">
        <f t="shared" si="0"/>
        <v>0</v>
      </c>
      <c r="J14" s="4"/>
    </row>
    <row r="15" spans="1:10">
      <c r="A15" s="17" t="s">
        <v>5</v>
      </c>
      <c r="B15" s="18"/>
      <c r="C15" s="17"/>
      <c r="D15" s="45">
        <f t="shared" si="0"/>
        <v>0</v>
      </c>
      <c r="J15" s="4"/>
    </row>
    <row r="16" spans="1:10">
      <c r="A16" s="17" t="s">
        <v>6</v>
      </c>
      <c r="B16" s="47">
        <f>B11*0.6</f>
        <v>0</v>
      </c>
      <c r="C16" s="17"/>
      <c r="D16" s="47">
        <f t="shared" si="0"/>
        <v>0</v>
      </c>
      <c r="J16" s="4"/>
    </row>
    <row r="17" spans="1:10">
      <c r="A17" s="17" t="s">
        <v>7</v>
      </c>
      <c r="B17" s="46">
        <f>B11*B12</f>
        <v>0</v>
      </c>
      <c r="C17" s="17"/>
      <c r="D17" s="49">
        <f t="shared" si="0"/>
        <v>0</v>
      </c>
      <c r="J17" s="4"/>
    </row>
    <row r="18" spans="1:10">
      <c r="A18" s="6"/>
      <c r="B18" s="6"/>
      <c r="C18" s="6"/>
      <c r="D18" s="6"/>
      <c r="J18" s="4"/>
    </row>
    <row r="19" spans="1:10">
      <c r="A19" s="14" t="s">
        <v>33</v>
      </c>
      <c r="B19" s="21"/>
      <c r="C19" s="22" t="s">
        <v>8</v>
      </c>
      <c r="D19" s="15" t="s">
        <v>1</v>
      </c>
    </row>
    <row r="20" spans="1:10">
      <c r="A20" s="17" t="s">
        <v>34</v>
      </c>
      <c r="B20" s="19"/>
      <c r="C20" s="18"/>
      <c r="D20" s="45">
        <f>C20</f>
        <v>0</v>
      </c>
    </row>
    <row r="21" spans="1:10">
      <c r="A21" s="17" t="s">
        <v>35</v>
      </c>
      <c r="B21" s="19"/>
      <c r="C21" s="18"/>
      <c r="D21" s="45">
        <f>C21</f>
        <v>0</v>
      </c>
    </row>
    <row r="22" spans="1:10">
      <c r="A22" s="17" t="s">
        <v>36</v>
      </c>
      <c r="B22" s="19"/>
      <c r="C22" s="50">
        <f>B8</f>
        <v>0</v>
      </c>
      <c r="D22" s="45">
        <f>B8</f>
        <v>0</v>
      </c>
      <c r="G22" s="3"/>
    </row>
    <row r="23" spans="1:10">
      <c r="A23" s="17" t="s">
        <v>45</v>
      </c>
      <c r="B23" s="19"/>
      <c r="C23" s="45">
        <f>C20*C21/1000</f>
        <v>0</v>
      </c>
      <c r="D23" s="45">
        <f>C23</f>
        <v>0</v>
      </c>
    </row>
    <row r="24" spans="1:10">
      <c r="A24" s="17" t="s">
        <v>2</v>
      </c>
      <c r="B24" s="19"/>
      <c r="C24" s="45">
        <f>C23*B8</f>
        <v>0</v>
      </c>
      <c r="D24" s="45">
        <f>C24</f>
        <v>0</v>
      </c>
    </row>
    <row r="25" spans="1:10">
      <c r="A25" s="17" t="s">
        <v>3</v>
      </c>
      <c r="B25" s="19"/>
      <c r="C25" s="45">
        <f>C24*B15</f>
        <v>0</v>
      </c>
      <c r="D25" s="48">
        <f>C25</f>
        <v>0</v>
      </c>
    </row>
    <row r="26" spans="1:10">
      <c r="A26" s="17" t="s">
        <v>10</v>
      </c>
      <c r="B26" s="19"/>
      <c r="C26" s="51">
        <f>B12</f>
        <v>0</v>
      </c>
      <c r="D26" s="46">
        <f>B12</f>
        <v>0</v>
      </c>
    </row>
    <row r="27" spans="1:10">
      <c r="A27" s="17" t="s">
        <v>4</v>
      </c>
      <c r="B27" s="19"/>
      <c r="C27" s="46">
        <f>C24*B12</f>
        <v>0</v>
      </c>
      <c r="D27" s="46">
        <f>C27</f>
        <v>0</v>
      </c>
    </row>
    <row r="28" spans="1:10">
      <c r="A28" s="17" t="s">
        <v>37</v>
      </c>
      <c r="B28" s="20"/>
      <c r="C28" s="46">
        <f>C20*B28</f>
        <v>0</v>
      </c>
      <c r="D28" s="46">
        <f>C28</f>
        <v>0</v>
      </c>
    </row>
    <row r="29" spans="1:10">
      <c r="A29" s="17" t="s">
        <v>5</v>
      </c>
      <c r="B29" s="19"/>
      <c r="C29" s="50">
        <f>B15</f>
        <v>0</v>
      </c>
      <c r="D29" s="45">
        <f>B15</f>
        <v>0</v>
      </c>
    </row>
    <row r="30" spans="1:10">
      <c r="A30" s="17" t="s">
        <v>6</v>
      </c>
      <c r="B30" s="19"/>
      <c r="C30" s="47">
        <f>C25*0.6</f>
        <v>0</v>
      </c>
      <c r="D30" s="47">
        <f>C30</f>
        <v>0</v>
      </c>
    </row>
    <row r="31" spans="1:10">
      <c r="A31" s="17" t="s">
        <v>7</v>
      </c>
      <c r="B31" s="19"/>
      <c r="C31" s="46">
        <f>C25*B12</f>
        <v>0</v>
      </c>
      <c r="D31" s="49">
        <f>C31</f>
        <v>0</v>
      </c>
    </row>
    <row r="32" spans="1:10" ht="13.5" thickBot="1">
      <c r="A32" s="6"/>
      <c r="B32" s="6"/>
      <c r="C32" s="6"/>
      <c r="D32" s="6"/>
    </row>
    <row r="33" spans="1:10">
      <c r="A33" s="14" t="s">
        <v>49</v>
      </c>
      <c r="B33" s="15" t="s">
        <v>38</v>
      </c>
      <c r="C33" s="22" t="s">
        <v>8</v>
      </c>
      <c r="D33" s="23" t="s">
        <v>9</v>
      </c>
      <c r="G33" s="4"/>
    </row>
    <row r="34" spans="1:10">
      <c r="A34" s="17" t="s">
        <v>11</v>
      </c>
      <c r="B34" s="46">
        <f>D17</f>
        <v>0</v>
      </c>
      <c r="C34" s="52">
        <f>D31</f>
        <v>0</v>
      </c>
      <c r="D34" s="53">
        <f>B34-C34</f>
        <v>0</v>
      </c>
    </row>
    <row r="35" spans="1:10">
      <c r="A35" s="17" t="s">
        <v>12</v>
      </c>
      <c r="B35" s="46">
        <f>B34*106/100</f>
        <v>0</v>
      </c>
      <c r="C35" s="52">
        <f>C34*106/100</f>
        <v>0</v>
      </c>
      <c r="D35" s="53">
        <f>B35-C35</f>
        <v>0</v>
      </c>
    </row>
    <row r="36" spans="1:10" ht="13.5" thickBot="1">
      <c r="A36" s="17" t="s">
        <v>13</v>
      </c>
      <c r="B36" s="46">
        <f>B35*106/100</f>
        <v>0</v>
      </c>
      <c r="C36" s="52">
        <f>C35*106/100</f>
        <v>0</v>
      </c>
      <c r="D36" s="54">
        <f>B36-C36</f>
        <v>0</v>
      </c>
    </row>
    <row r="37" spans="1:10">
      <c r="A37" s="24" t="s">
        <v>19</v>
      </c>
      <c r="B37" s="25"/>
      <c r="C37" s="25"/>
      <c r="D37" s="26"/>
    </row>
    <row r="38" spans="1:10">
      <c r="A38" s="6"/>
      <c r="B38" s="6"/>
      <c r="C38" s="6"/>
      <c r="D38" s="6"/>
    </row>
    <row r="39" spans="1:10">
      <c r="A39" s="14" t="s">
        <v>48</v>
      </c>
      <c r="B39" s="15" t="s">
        <v>38</v>
      </c>
      <c r="C39" s="15" t="s">
        <v>8</v>
      </c>
      <c r="D39" s="15" t="s">
        <v>51</v>
      </c>
      <c r="G39" s="4"/>
      <c r="J39" s="4"/>
    </row>
    <row r="40" spans="1:10">
      <c r="A40" s="27" t="s">
        <v>24</v>
      </c>
      <c r="B40" s="18"/>
      <c r="C40" s="18"/>
      <c r="D40" s="55">
        <f>C40-B40</f>
        <v>0</v>
      </c>
      <c r="J40" s="4"/>
    </row>
    <row r="41" spans="1:10">
      <c r="A41" s="28" t="s">
        <v>52</v>
      </c>
      <c r="B41" s="56" t="e">
        <f>B40/(B8*B15)</f>
        <v>#DIV/0!</v>
      </c>
      <c r="C41" s="56" t="e">
        <f>C40/(B8*B15)</f>
        <v>#DIV/0!</v>
      </c>
      <c r="D41" s="56" t="e">
        <f>C41-B41</f>
        <v>#DIV/0!</v>
      </c>
      <c r="J41" s="4"/>
    </row>
    <row r="42" spans="1:10">
      <c r="A42" s="28" t="s">
        <v>50</v>
      </c>
      <c r="B42" s="46" t="e">
        <f>C40/B40*(B14)</f>
        <v>#DIV/0!</v>
      </c>
      <c r="C42" s="46">
        <f>C28</f>
        <v>0</v>
      </c>
      <c r="D42" s="46" t="e">
        <f>C42-B42</f>
        <v>#DIV/0!</v>
      </c>
      <c r="G42" s="4"/>
      <c r="J42" s="4"/>
    </row>
    <row r="43" spans="1:10" ht="13.5" thickBot="1">
      <c r="A43" s="6"/>
      <c r="B43" s="6"/>
      <c r="C43" s="6"/>
      <c r="D43" s="6"/>
    </row>
    <row r="44" spans="1:10">
      <c r="A44" s="14" t="s">
        <v>14</v>
      </c>
      <c r="B44" s="15" t="s">
        <v>38</v>
      </c>
      <c r="C44" s="22" t="s">
        <v>8</v>
      </c>
      <c r="D44" s="23" t="s">
        <v>15</v>
      </c>
    </row>
    <row r="45" spans="1:10">
      <c r="A45" s="29" t="s">
        <v>18</v>
      </c>
      <c r="B45" s="46" t="e">
        <f>B42</f>
        <v>#DIV/0!</v>
      </c>
      <c r="C45" s="52">
        <f>C42</f>
        <v>0</v>
      </c>
      <c r="D45" s="57" t="e">
        <f>B45-C45</f>
        <v>#DIV/0!</v>
      </c>
    </row>
    <row r="46" spans="1:10">
      <c r="A46" s="29" t="s">
        <v>47</v>
      </c>
      <c r="B46" s="46" t="e">
        <f>(POWER(1,C41)-POWER(1.06,C41))/(1-1.06)*B17</f>
        <v>#DIV/0!</v>
      </c>
      <c r="C46" s="52" t="e">
        <f>(POWER(1,C41)-POWER(1.06,C41))/(1-1.06)*C31</f>
        <v>#DIV/0!</v>
      </c>
      <c r="D46" s="57" t="e">
        <f>B46-C46</f>
        <v>#DIV/0!</v>
      </c>
      <c r="G46" s="4"/>
    </row>
    <row r="47" spans="1:10">
      <c r="A47" s="17" t="s">
        <v>25</v>
      </c>
      <c r="B47" s="58" t="e">
        <f>B49*B50</f>
        <v>#DIV/0!</v>
      </c>
      <c r="C47" s="58">
        <f>C49*C50</f>
        <v>0</v>
      </c>
      <c r="D47" s="57" t="e">
        <f>B47-C47</f>
        <v>#DIV/0!</v>
      </c>
    </row>
    <row r="48" spans="1:10" ht="13.5" thickBot="1">
      <c r="A48" s="30" t="s">
        <v>16</v>
      </c>
      <c r="B48" s="49" t="e">
        <f>SUM(B45:B47)</f>
        <v>#DIV/0!</v>
      </c>
      <c r="C48" s="59" t="e">
        <f>SUM(C45:C47)</f>
        <v>#DIV/0!</v>
      </c>
      <c r="D48" s="54" t="e">
        <f>D45+D46+D47</f>
        <v>#DIV/0!</v>
      </c>
    </row>
    <row r="49" spans="1:7">
      <c r="A49" s="31" t="s">
        <v>26</v>
      </c>
      <c r="B49" s="32"/>
      <c r="C49" s="32"/>
      <c r="D49" s="26"/>
      <c r="G49" s="4"/>
    </row>
    <row r="50" spans="1:7">
      <c r="A50" s="33" t="s">
        <v>21</v>
      </c>
      <c r="B50" s="60" t="e">
        <f>C40/B40</f>
        <v>#DIV/0!</v>
      </c>
      <c r="C50" s="34">
        <v>1</v>
      </c>
      <c r="D50" s="6"/>
      <c r="G50" s="4"/>
    </row>
    <row r="51" spans="1:7" ht="13.5" thickBot="1">
      <c r="A51" s="33"/>
      <c r="B51" s="35"/>
      <c r="C51" s="6"/>
      <c r="D51" s="6"/>
    </row>
    <row r="52" spans="1:7">
      <c r="A52" s="14" t="s">
        <v>23</v>
      </c>
      <c r="B52" s="15" t="s">
        <v>38</v>
      </c>
      <c r="C52" s="22" t="s">
        <v>8</v>
      </c>
      <c r="D52" s="23" t="s">
        <v>9</v>
      </c>
    </row>
    <row r="53" spans="1:7">
      <c r="A53" s="36" t="s">
        <v>46</v>
      </c>
      <c r="B53" s="61" t="e">
        <f>B54/C41</f>
        <v>#DIV/0!</v>
      </c>
      <c r="C53" s="61" t="e">
        <f>C54/C41</f>
        <v>#DIV/0!</v>
      </c>
      <c r="D53" s="62" t="e">
        <f>B53-C53</f>
        <v>#DIV/0!</v>
      </c>
      <c r="G53" s="4"/>
    </row>
    <row r="54" spans="1:7" ht="13.5" thickBot="1">
      <c r="A54" s="37" t="s">
        <v>53</v>
      </c>
      <c r="B54" s="63" t="e">
        <f>B16*C41</f>
        <v>#DIV/0!</v>
      </c>
      <c r="C54" s="64" t="e">
        <f>C30*C41</f>
        <v>#DIV/0!</v>
      </c>
      <c r="D54" s="65" t="e">
        <f>B54-C54</f>
        <v>#DIV/0!</v>
      </c>
      <c r="G54" s="4"/>
    </row>
    <row r="55" spans="1:7">
      <c r="A55" s="6"/>
      <c r="B55" s="6"/>
      <c r="C55" s="6"/>
      <c r="D55" s="6"/>
    </row>
    <row r="56" spans="1:7" ht="13.5" thickBot="1">
      <c r="A56" s="14" t="s">
        <v>42</v>
      </c>
      <c r="B56" s="16"/>
      <c r="C56" s="16"/>
      <c r="D56" s="38"/>
    </row>
    <row r="57" spans="1:7">
      <c r="A57" s="27" t="s">
        <v>44</v>
      </c>
      <c r="B57" s="39"/>
      <c r="C57" s="39"/>
      <c r="D57" s="66" t="e">
        <f>(D28-D14-D14-B49)/D34</f>
        <v>#DIV/0!</v>
      </c>
    </row>
    <row r="58" spans="1:7" ht="13.5" thickBot="1">
      <c r="A58" s="27" t="s">
        <v>43</v>
      </c>
      <c r="B58" s="39"/>
      <c r="C58" s="39"/>
      <c r="D58" s="67" t="e">
        <f>D57*12</f>
        <v>#DIV/0!</v>
      </c>
    </row>
    <row r="59" spans="1:7">
      <c r="A59" s="40"/>
      <c r="B59" s="6"/>
      <c r="C59" s="6"/>
      <c r="D59" s="6"/>
    </row>
    <row r="60" spans="1:7">
      <c r="A60" s="40" t="s">
        <v>20</v>
      </c>
      <c r="B60" s="6"/>
      <c r="C60" s="6"/>
      <c r="D60" s="6"/>
    </row>
    <row r="61" spans="1:7">
      <c r="A61" s="40" t="s">
        <v>41</v>
      </c>
      <c r="B61" s="6"/>
      <c r="C61" s="6"/>
      <c r="D61" s="6"/>
    </row>
    <row r="62" spans="1:7">
      <c r="A62" s="41" t="s">
        <v>22</v>
      </c>
      <c r="B62" s="42"/>
      <c r="C62" s="43" t="s">
        <v>17</v>
      </c>
      <c r="D62" s="42"/>
    </row>
    <row r="63" spans="1:7">
      <c r="A63" s="44" t="s">
        <v>40</v>
      </c>
      <c r="B63" s="6"/>
      <c r="C63" s="6"/>
      <c r="D63" s="6"/>
    </row>
    <row r="64" spans="1:7">
      <c r="A64" s="6"/>
      <c r="B64" s="6"/>
      <c r="C64" s="69" t="s">
        <v>54</v>
      </c>
      <c r="D64" s="6"/>
    </row>
  </sheetData>
  <sheetProtection password="F217" sheet="1" objects="1" scenarios="1" selectLockedCells="1"/>
  <phoneticPr fontId="4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</dc:creator>
  <cp:lastModifiedBy>Fabio</cp:lastModifiedBy>
  <cp:lastPrinted>2012-04-30T07:22:15Z</cp:lastPrinted>
  <dcterms:created xsi:type="dcterms:W3CDTF">2008-12-05T08:31:15Z</dcterms:created>
  <dcterms:modified xsi:type="dcterms:W3CDTF">2015-08-11T12:28:57Z</dcterms:modified>
</cp:coreProperties>
</file>